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010" windowHeight="115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<sst xmlns="http://schemas.openxmlformats.org/spreadsheetml/2006/main" count="218" uniqueCount="211">
  <si>
    <t>\2000000000\\\ \</t>
  </si>
  <si>
    <t>БЕЗВОЗМЕЗДНЫЕ ПОСТУПЛЕНИЯ ОТ ДРУГИХ БЮДЖЕТОВ БЮДЖЕТНОЙ СИСТЕМЫ РОССИЙСКОЙ ФЕДЕРАЦИИ</t>
  </si>
  <si>
    <t>\2020000000\\\ \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</si>
  <si>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</si>
  <si>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</si>
  <si>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</si>
  <si>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</si>
  <si>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Субвенции бюджетам субъектов Российской Федерации и муниципальных образований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</si>
  <si>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</si>
  <si>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</si>
  <si>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</si>
  <si>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\2190000000\\\ \</t>
  </si>
  <si>
    <t>БЕЗВОЗМЕЗДНЫЕ ПОСТУПЛЕНИЯ - ВСЕГО</t>
  </si>
  <si>
    <t>в тыс. рублей</t>
  </si>
  <si>
    <t>Код бюджетной классификации Российской Федерации</t>
  </si>
  <si>
    <t>Наименование кода группы, подгруппы, статьи, подстатьи, элемента, подвида доходов, классификации операций сектора государственного управления, относящихся к доходам бюджетов</t>
  </si>
  <si>
    <t>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</si>
  <si>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</si>
  <si>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</si>
  <si>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</si>
  <si>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</si>
  <si>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</si>
  <si>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</si>
  <si>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</si>
  <si>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</si>
  <si>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</si>
  <si>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</si>
  <si>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</si>
  <si>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</si>
  <si>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</si>
  <si>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1 11 05012 04 0000 120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</si>
  <si>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</si>
  <si>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</si>
  <si>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</si>
  <si>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</si>
  <si>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</si>
  <si>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</si>
  <si>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ПЛАТЕЖИ ПРИ ПОЛЬЗОВАНИИ ПРИРОДНЫМИ РЕСУРСАМИ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</si>
  <si>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</si>
  <si>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</si>
  <si>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</si>
  <si>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</si>
  <si>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</si>
  <si>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</si>
  <si>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</si>
  <si>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Итого доходов</t>
  </si>
  <si>
    <t>городского округа город Октябрьский Республики Башкортостан</t>
  </si>
  <si>
    <t xml:space="preserve">Информация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</si>
  <si>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Налог на добычу общераспространенных полезных ископаемых</t>
  </si>
  <si>
    <t>\2180000000\\\ \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</si>
  <si>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</si>
  <si>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1 01 00000 00 0000 000</t>
  </si>
  <si>
    <t>1 07 01020 01 0000 110</t>
  </si>
  <si>
    <t>1 14 02043 04 0000 410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</si>
  <si>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</si>
  <si>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</si>
  <si>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</si>
  <si>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1 01 02000 01 0000 110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</si>
  <si>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</si>
  <si>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</si>
  <si>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</si>
  <si>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</si>
  <si>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</si>
  <si>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</si>
  <si>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</si>
  <si>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</si>
  <si>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</si>
  <si>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</si>
  <si>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</si>
  <si>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1 17 05040 04 0000 180</t>
  </si>
  <si>
    <t>Прочие неналоговые доходы бюджетов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</si>
  <si>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</si>
  <si>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</si>
  <si>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</si>
  <si>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</si>
  <si>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</si>
  <si>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</si>
  <si>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</si>
  <si>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</si>
  <si>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</si>
  <si>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</si>
  <si>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</si>
  <si>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</si>
  <si>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</si>
  <si>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1 05 00000 00 0000 110</t>
  </si>
  <si>
    <t>1 05 01011 01 0000 110</t>
  </si>
  <si>
    <t>Налог, взимаемый с налогоплательщиков, выбравших в качестве объекта налогообложения 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</si>
  <si>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</si>
  <si>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</si>
  <si>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</si>
  <si>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</si>
  <si>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</si>
  <si>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</si>
  <si>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</si>
  <si>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</si>
  <si>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</si>
  <si>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</si>
  <si>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</si>
  <si>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</si>
  <si>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1 08 00000 00 0000 000</t>
  </si>
  <si>
    <t>1 12 00000 00 0000 120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</si>
  <si>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</si>
  <si>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</si>
  <si>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</si>
  <si>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</si>
  <si>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</si>
  <si>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</si>
  <si>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1 13 02994 04 0000 130</t>
  </si>
  <si>
    <t>Прочие доходы от компенсации затрат бюджетов городских округов</t>
  </si>
  <si>
    <t>Дотации на выравнивание бюджетной обеспеченности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</si>
  <si>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</si>
  <si>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1 07 00000 00 0000 000</t>
  </si>
  <si>
    <t>1 05 01000 00 0000 110</t>
  </si>
  <si>
    <t>Налог, взимаемый в связи с применением упрощенной системы налогообложения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</si>
  <si>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</si>
  <si>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</si>
  <si>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Задолженность и перерасчеты по отмененным налогам и сборам</t>
  </si>
  <si>
    <t>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</si>
  <si>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</si>
  <si>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1 09 00000 00 0000 000</t>
  </si>
  <si>
    <t>\2021000000\\\ \</t>
  </si>
  <si>
    <t>\2021500100\\\ \</t>
  </si>
  <si>
    <t>\2021500200\\\ \</t>
  </si>
  <si>
    <t>\2022000000\\\ \</t>
  </si>
  <si>
    <t>\2022021600\\\ \</t>
  </si>
  <si>
    <t>\2022999900\\\ \</t>
  </si>
  <si>
    <t>\2022555500\\\ \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</si>
  <si>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</si>
  <si>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\2023000000\\\ \</t>
  </si>
  <si>
    <t>\2023002400\\\ \</t>
  </si>
  <si>
    <t>\2023002900\\\ \</t>
  </si>
  <si>
    <t>\2023508200\\\ \</t>
  </si>
  <si>
    <t>Уточненный план</t>
  </si>
  <si>
    <t>\2022999800\\\ \</t>
  </si>
  <si>
    <t>Субсидии бюджетам на финансовое обеспечение отдельных полномочий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</si>
  <si>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</si>
  <si>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\2023526000\\\ \</t>
  </si>
  <si>
    <t>1 06 02010 02 0000 110</t>
  </si>
  <si>
    <t>Налог на имущество организаций по имуществу, не входящему в Единую систему газоснабжения</t>
  </si>
  <si>
    <t>\2022549700\\\ \</t>
  </si>
  <si>
    <t>Субсидии бюджетам на реализацию мероприятий по обеспечению жильем молодых семей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</si>
  <si>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</si>
  <si>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1 08 07173 01 0000 110</t>
  </si>
  <si>
    <t>\2023512000\\\ \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</si>
  <si>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</si>
  <si>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\2023546900\\\ \</t>
  </si>
  <si>
    <t>Субвенции бюджетам на проведение Всероссийской переписи населения 2020 года</t>
  </si>
  <si>
    <t>Утвержденный план</t>
  </si>
  <si>
    <t xml:space="preserve">Поступило </t>
  </si>
  <si>
    <t>\2022530400\\\ \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</si>
  <si>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</si>
  <si>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\2024000000\\\ \</t>
  </si>
  <si>
    <t>Иные межбюджетные трансферты</t>
  </si>
  <si>
    <t>\2024530300\\\ \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</si>
  <si>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</si>
  <si>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</si>
  <si>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</si>
  <si>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\2022549100\\\ \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</si>
  <si>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</si>
  <si>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1 12 01030 01 0000 120</t>
  </si>
  <si>
    <t>Плата за выбросы загрязняющих веществ в водные объекты</t>
  </si>
  <si>
    <t>1 05 01050 01 0000 110</t>
  </si>
  <si>
    <t>Минимальный налог, зачисляемый в бюджеты субъектов Российской Федерации</t>
  </si>
  <si>
    <t>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</si>
  <si>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</si>
  <si>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</si>
  <si>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</si>
  <si>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1 14 02 042 04 0000 440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</si>
  <si>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</si>
  <si>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\2024999904\\\ \</t>
  </si>
  <si>
    <t>Прочие межбюджетные трансферты, передаваемые бюджетам городских округов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</si>
  <si>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</si>
  <si>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</si>
  <si>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1 14 02 043 04 0000 440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</si>
  <si>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</si>
  <si>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1 14 06 324 04 0000 430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</si>
  <si>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</si>
  <si>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1 17 15020 04 0000 150</t>
  </si>
  <si>
    <t>Инициативные платежи, зачисляемые в бюджеты городских округов</t>
  </si>
  <si>
    <t>по доходам за 2021 год</t>
  </si>
  <si>
    <t>\2021999900\\\ \</t>
  </si>
  <si>
    <t>Прочие дотации бюджетам городских округов</t>
  </si>
  <si>
    <t>\2022526900\\\ \</t>
  </si>
  <si>
    <t>Субсидии бюджетам городских округов на закупку контейнеров для раздельного накопления твердых коммунальных отходов</t>
  </si>
  <si>
    <t>\2022551900\\\ \</t>
  </si>
  <si>
    <t>Субсидии бюджетам городских округов на поддержку отрасли культуры</t>
  </si>
  <si>
    <t>\2070000000\\\ \</t>
  </si>
  <si>
    <t>ПРОЧИЕ БЕЗВОЗМЕЗДНЫЕ ПОСТУПЛЕНИЯ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</si>
  <si>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</si>
  <si>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</si>
  <si>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% перевыполнения (недовыполнения) утвержденного плана</t>
  </si>
  <si>
    <t>Пояснения отклонений между первоначально утвержденными показателями доходов и их фактическими значениями</t>
  </si>
  <si>
    <t>Предоставление мер поддержки в условиях "пандемии" в виде отсрочки уплаты авансовых платежей за отчетный период полугодие 2020 года и поступление их в 2021 году.</t>
  </si>
  <si>
    <t>Увеличение, в связи с отменой действия главы 26.3 НК РФ по ЕНВД с 01.01.2021 года и переходом налогоплательщиков на иные виды систем налогообложения, в том числе и на УСН</t>
  </si>
  <si>
    <t xml:space="preserve">Увеличение в связи с отменой действия главы 26.3 НК РФ по ЕНВД с 01.01.2021 года и переходом налогоплательщиков на иные виды систем налогообложения, в том числе и на патентную систему налогообложения </t>
  </si>
  <si>
    <t>Уменьшение налогооблагаемой базы</t>
  </si>
  <si>
    <t>В связи со сменой организации и отсутствием добычи нерудных строительных материалов в 2021 году</t>
  </si>
  <si>
    <t>Проведение в 2021 году аукционов по продаже права на заключение договора аренды на значительную сумму</t>
  </si>
  <si>
    <t>Поступление в 2021 году значительной суммы возврата дебиторской задолженности прошлых лет и за возмещение восстановительной стоимости зеленых насаждений</t>
  </si>
  <si>
    <t>В связи с поступлением доходов на КБК    1 11 09 080 04 0000 120 «плата,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разграничена, ранее планируемых на данном КБК</t>
  </si>
  <si>
    <t xml:space="preserve">Последствия влияния коронавирусной инфекции на экономическую обстановку, снижение поступлений НДФЛ </t>
  </si>
  <si>
    <t xml:space="preserve">В связи с поступлением не запланированной суммы задолженности прошлых лет </t>
  </si>
  <si>
    <t>Снижение налогооблагаемой базы по налогу на имущество физических лиц, в связи с исключением крупных объектов налогообложения из Перечня объектов недвижимого имущества, в отношении которых налоговая база определяется как их кадастровая стоимость. А также значительная сумма возврата физическим лицам поступлений по налогу на имущество в связи с предоставлением льготы за 2020 год.</t>
  </si>
  <si>
    <t>Снижение кадастровой стоимости земельных участков с 1 января 2020 года (уплата земельного налога физическими лицами за 2020 год в 2021 году)</t>
  </si>
  <si>
    <t>увеличнеие дотации на  поддержку мер сбалансированности бюджетов на увеличение МРОТ, на доведение зарплаты указных категорий до целевых показателей</t>
  </si>
  <si>
    <t xml:space="preserve">увеличение субсидии на строительство дороги в мкр. 40а </t>
  </si>
  <si>
    <t>перечисление субсидии по фактической  потребности</t>
  </si>
  <si>
    <t>предоставление субвенции по фактической потребности</t>
  </si>
  <si>
    <t>сокращение субвенции из республиканского бюджета</t>
  </si>
  <si>
    <t>дополнительно выделено субсидии на наказы избирателей, адресованных депутатам Государственной Думы Российской Федерации</t>
  </si>
  <si>
    <t>выделены субсидии на реализацию проектов по комплексному благоустройству дворовых территорий муниципальных образований Республики Башкортостан «Башкирские дворики», на проекты развития общественной инфраструктуры, основанные на местных инициативах, на развитие субъектов малого и среднего предпринимательства, а также физических лиц, применяющих специальный налоговый режим «Налог на профессиональный доход»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</si>
</sst>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.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74" fontId="9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vertical="top"/>
    </xf>
    <xf numFmtId="0" fontId="10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8" fillId="33" borderId="1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74" fontId="3" fillId="34" borderId="10" xfId="0" applyNumberFormat="1" applyFont="1" applyFill="1" applyBorder="1" applyAlignment="1">
      <alignment horizontal="right" vertical="top" wrapText="1"/>
    </xf>
    <xf numFmtId="174" fontId="9" fillId="33" borderId="10" xfId="0" applyNumberFormat="1" applyFont="1" applyFill="1" applyBorder="1" applyAlignment="1">
      <alignment horizontal="right" vertical="top" wrapText="1"/>
    </xf>
    <xf numFmtId="174" fontId="9" fillId="34" borderId="10" xfId="0" applyNumberFormat="1" applyFont="1" applyFill="1" applyBorder="1" applyAlignment="1">
      <alignment horizontal="right" vertical="top" wrapText="1"/>
    </xf>
    <xf numFmtId="174" fontId="2" fillId="33" borderId="10" xfId="0" applyNumberFormat="1" applyFont="1" applyFill="1" applyBorder="1" applyAlignment="1">
      <alignment horizontal="right" vertical="top" wrapText="1"/>
    </xf>
    <xf numFmtId="0" fontId="16" fillId="34" borderId="0" xfId="0" applyFont="1" applyFill="1" applyAlignment="1">
      <alignment horizontal="center" vertical="top" wrapText="1"/>
    </xf>
    <xf numFmtId="174" fontId="3" fillId="34" borderId="0" xfId="0" applyNumberFormat="1" applyFont="1" applyFill="1" applyAlignment="1">
      <alignment vertical="top"/>
    </xf>
    <xf numFmtId="0" fontId="6" fillId="34" borderId="10" xfId="0" applyFont="1" applyFill="1" applyBorder="1" applyAlignment="1">
      <alignment horizontal="center" vertical="center" wrapText="1"/>
    </xf>
    <xf numFmtId="174" fontId="2" fillId="34" borderId="10" xfId="0" applyNumberFormat="1" applyFont="1" applyFill="1" applyBorder="1" applyAlignment="1">
      <alignment horizontal="right" vertical="top" wrapText="1"/>
    </xf>
    <xf numFmtId="174" fontId="12" fillId="34" borderId="10" xfId="0" applyNumberFormat="1" applyFont="1" applyFill="1" applyBorder="1" applyAlignment="1">
      <alignment horizontal="right" vertical="top" wrapText="1"/>
    </xf>
    <xf numFmtId="3" fontId="2" fillId="34" borderId="0" xfId="0" applyNumberFormat="1" applyFont="1" applyFill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174" fontId="9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74" fontId="9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left" vertical="top" wrapText="1"/>
    </xf>
    <xf numFmtId="174" fontId="2" fillId="0" borderId="1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vertical="top"/>
    </xf>
    <xf numFmtId="174" fontId="3" fillId="0" borderId="10" xfId="0" applyNumberFormat="1" applyFont="1" applyFill="1" applyBorder="1" applyAlignment="1">
      <alignment horizontal="left" vertical="top" wrapText="1"/>
    </xf>
    <xf numFmtId="174" fontId="12" fillId="0" borderId="1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left" vertical="top"/>
    </xf>
    <xf numFmtId="174" fontId="9" fillId="34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zoomScale="75" zoomScaleNormal="75" zoomScalePageLayoutView="0" workbookViewId="0" topLeftCell="B1">
      <selection activeCell="E86" sqref="E86"/>
    </sheetView>
  </sheetViews>
  <sheetFormatPr defaultColWidth="8.875" defaultRowHeight="12.75"/>
  <cols>
    <col min="1" max="1" width="22.125" style="4" customWidth="1"/>
    <col min="2" max="2" width="66.625" style="25" customWidth="1"/>
    <col min="3" max="3" width="16.00390625" style="1" customWidth="1"/>
    <col min="4" max="4" width="16.625" style="3" customWidth="1"/>
    <col min="5" max="5" width="16.25390625" style="44" customWidth="1"/>
    <col min="6" max="6" width="12.875" style="3" customWidth="1"/>
    <col min="7" max="7" width="53.00390625" style="63" customWidth="1"/>
    <col min="8" max="16384" width="8.875" style="1" customWidth="1"/>
  </cols>
  <sheetData>
    <row r="1" spans="1:7" ht="18.75">
      <c r="A1" s="57" t="s">
        <v>47</v>
      </c>
      <c r="B1" s="57"/>
      <c r="C1" s="57"/>
      <c r="D1" s="57"/>
      <c r="E1" s="57"/>
      <c r="F1" s="57"/>
      <c r="G1" s="57"/>
    </row>
    <row r="2" spans="1:7" ht="18.75">
      <c r="A2" s="57" t="s">
        <v>46</v>
      </c>
      <c r="B2" s="57"/>
      <c r="C2" s="57"/>
      <c r="D2" s="57"/>
      <c r="E2" s="57"/>
      <c r="F2" s="57"/>
      <c r="G2" s="57"/>
    </row>
    <row r="3" spans="1:7" ht="18.75">
      <c r="A3" s="57" t="s">
        <v>179</v>
      </c>
      <c r="B3" s="57"/>
      <c r="C3" s="57"/>
      <c r="D3" s="57"/>
      <c r="E3" s="57"/>
      <c r="F3" s="57"/>
      <c r="G3" s="57"/>
    </row>
    <row r="4" spans="1:7" ht="18.75">
      <c r="A4" s="31"/>
      <c r="B4" s="31"/>
      <c r="C4" s="31"/>
      <c r="D4" s="31"/>
      <c r="E4" s="39"/>
      <c r="F4" s="31"/>
      <c r="G4" s="58"/>
    </row>
    <row r="5" spans="1:7" ht="15.75">
      <c r="A5" s="8"/>
      <c r="D5" s="1"/>
      <c r="E5" s="40"/>
      <c r="F5" s="1"/>
      <c r="G5" s="52" t="s">
        <v>13</v>
      </c>
    </row>
    <row r="6" spans="1:7" ht="114.75" customHeight="1">
      <c r="A6" s="54" t="s">
        <v>14</v>
      </c>
      <c r="B6" s="53" t="s">
        <v>15</v>
      </c>
      <c r="C6" s="54" t="s">
        <v>147</v>
      </c>
      <c r="D6" s="54" t="s">
        <v>132</v>
      </c>
      <c r="E6" s="55" t="s">
        <v>148</v>
      </c>
      <c r="F6" s="53" t="s">
        <v>190</v>
      </c>
      <c r="G6" s="53" t="s">
        <v>191</v>
      </c>
    </row>
    <row r="7" spans="1:7" s="29" customFormat="1" ht="12.75">
      <c r="A7" s="6">
        <v>1</v>
      </c>
      <c r="B7" s="6">
        <v>2</v>
      </c>
      <c r="C7" s="6">
        <v>3</v>
      </c>
      <c r="D7" s="9">
        <v>4</v>
      </c>
      <c r="E7" s="41">
        <v>5</v>
      </c>
      <c r="F7" s="6">
        <v>6</v>
      </c>
      <c r="G7" s="6">
        <v>7</v>
      </c>
    </row>
    <row r="8" spans="1:7" s="2" customFormat="1" ht="15.75">
      <c r="A8" s="19" t="s">
        <v>16</v>
      </c>
      <c r="B8" s="22" t="s">
        <v>17</v>
      </c>
      <c r="C8" s="5">
        <f>C9+C11+C16+C27+C31+C33+C37+C41+C50+C55+C59+C67+C68</f>
        <v>1017196</v>
      </c>
      <c r="D8" s="5">
        <f>D9+D11+D16+D27+D31+D33+D37+D41+D50+D55+D59+D67+D68+D39</f>
        <v>1018459.2999999999</v>
      </c>
      <c r="E8" s="5">
        <f>E9+E11+E16+E27+E31+E33+E37+E41+E50+E55+E59+E67+E68+E39</f>
        <v>1049013.5999999999</v>
      </c>
      <c r="F8" s="5">
        <f>SUM(E8/C8)*100-100</f>
        <v>3.127971403741256</v>
      </c>
      <c r="G8" s="59"/>
    </row>
    <row r="9" spans="1:7" s="2" customFormat="1" ht="15.75">
      <c r="A9" s="19" t="s">
        <v>51</v>
      </c>
      <c r="B9" s="22" t="s">
        <v>18</v>
      </c>
      <c r="C9" s="5">
        <f>SUM(C10)</f>
        <v>446033</v>
      </c>
      <c r="D9" s="5">
        <f>SUM(D10)</f>
        <v>416526</v>
      </c>
      <c r="E9" s="42">
        <f>SUM(E10)</f>
        <v>424698.3</v>
      </c>
      <c r="F9" s="5">
        <f aca="true" t="shared" si="0" ref="F9:F72">SUM(E9/C9)*100-100</f>
        <v>-4.783211107698321</v>
      </c>
      <c r="G9" s="59"/>
    </row>
    <row r="10" spans="1:7" ht="47.25">
      <c r="A10" s="20" t="s">
        <v>57</v>
      </c>
      <c r="B10" s="23" t="s">
        <v>19</v>
      </c>
      <c r="C10" s="13">
        <v>446033</v>
      </c>
      <c r="D10" s="13">
        <v>416526</v>
      </c>
      <c r="E10" s="13">
        <v>424698.3</v>
      </c>
      <c r="F10" s="13">
        <f t="shared" si="0"/>
        <v>-4.783211107698321</v>
      </c>
      <c r="G10" s="56" t="s">
        <v>200</v>
      </c>
    </row>
    <row r="11" spans="1:7" s="2" customFormat="1" ht="47.25">
      <c r="A11" s="19" t="s">
        <v>74</v>
      </c>
      <c r="B11" s="22" t="s">
        <v>75</v>
      </c>
      <c r="C11" s="5">
        <f>SUM(C12:C15)</f>
        <v>12369</v>
      </c>
      <c r="D11" s="5">
        <f>SUM(D12:D15)</f>
        <v>12250</v>
      </c>
      <c r="E11" s="5">
        <f>SUM(E12:E15)</f>
        <v>12366.3</v>
      </c>
      <c r="F11" s="5">
        <f t="shared" si="0"/>
        <v>-0.021828765462046817</v>
      </c>
      <c r="G11" s="59"/>
    </row>
    <row r="12" spans="1:7" ht="78.75">
      <c r="A12" s="20" t="s">
        <v>76</v>
      </c>
      <c r="B12" s="23" t="s">
        <v>77</v>
      </c>
      <c r="C12" s="13">
        <v>5702</v>
      </c>
      <c r="D12" s="13">
        <v>5575</v>
      </c>
      <c r="E12" s="13">
        <v>5709</v>
      </c>
      <c r="F12" s="13">
        <f t="shared" si="0"/>
        <v>0.12276394247632538</v>
      </c>
      <c r="G12" s="56"/>
    </row>
    <row r="13" spans="1:7" ht="94.5">
      <c r="A13" s="20" t="s">
        <v>78</v>
      </c>
      <c r="B13" s="23" t="s">
        <v>79</v>
      </c>
      <c r="C13" s="13">
        <v>29</v>
      </c>
      <c r="D13" s="13">
        <v>37</v>
      </c>
      <c r="E13" s="13">
        <v>40.1</v>
      </c>
      <c r="F13" s="13">
        <f t="shared" si="0"/>
        <v>38.27586206896552</v>
      </c>
      <c r="G13" s="56"/>
    </row>
    <row r="14" spans="1:7" ht="78.75">
      <c r="A14" s="20" t="s">
        <v>80</v>
      </c>
      <c r="B14" s="23" t="s">
        <v>81</v>
      </c>
      <c r="C14" s="13">
        <v>6638</v>
      </c>
      <c r="D14" s="13">
        <v>6638</v>
      </c>
      <c r="E14" s="13">
        <v>7590.7</v>
      </c>
      <c r="F14" s="13">
        <f t="shared" si="0"/>
        <v>14.35221452244653</v>
      </c>
      <c r="G14" s="56"/>
    </row>
    <row r="15" spans="1:7" ht="78.75">
      <c r="A15" s="20" t="s">
        <v>82</v>
      </c>
      <c r="B15" s="23" t="s">
        <v>83</v>
      </c>
      <c r="C15" s="13">
        <v>0</v>
      </c>
      <c r="D15" s="13">
        <v>0</v>
      </c>
      <c r="E15" s="13">
        <v>-973.5</v>
      </c>
      <c r="F15" s="13"/>
      <c r="G15" s="56"/>
    </row>
    <row r="16" spans="1:7" s="2" customFormat="1" ht="15.75">
      <c r="A16" s="19" t="s">
        <v>84</v>
      </c>
      <c r="B16" s="22" t="s">
        <v>20</v>
      </c>
      <c r="C16" s="5">
        <f>SUM(C18:C26)</f>
        <v>141638</v>
      </c>
      <c r="D16" s="5">
        <f>SUM(D18:D26)</f>
        <v>179433</v>
      </c>
      <c r="E16" s="5">
        <f>SUM(E18:E26)</f>
        <v>183554.80000000002</v>
      </c>
      <c r="F16" s="5">
        <f t="shared" si="0"/>
        <v>29.594317909035738</v>
      </c>
      <c r="G16" s="59"/>
    </row>
    <row r="17" spans="1:7" s="2" customFormat="1" ht="67.5" customHeight="1">
      <c r="A17" s="21" t="s">
        <v>112</v>
      </c>
      <c r="B17" s="23" t="s">
        <v>113</v>
      </c>
      <c r="C17" s="13">
        <f>SUM(C18:C20)</f>
        <v>117824</v>
      </c>
      <c r="D17" s="13">
        <v>140506</v>
      </c>
      <c r="E17" s="13">
        <v>141862.4</v>
      </c>
      <c r="F17" s="13">
        <f t="shared" si="0"/>
        <v>20.40195545898969</v>
      </c>
      <c r="G17" s="56" t="s">
        <v>193</v>
      </c>
    </row>
    <row r="18" spans="1:7" ht="31.5">
      <c r="A18" s="20" t="s">
        <v>85</v>
      </c>
      <c r="B18" s="23" t="s">
        <v>86</v>
      </c>
      <c r="C18" s="13">
        <v>85132</v>
      </c>
      <c r="D18" s="13">
        <v>98500</v>
      </c>
      <c r="E18" s="13">
        <v>99301</v>
      </c>
      <c r="F18" s="13">
        <f t="shared" si="0"/>
        <v>16.643565286848656</v>
      </c>
      <c r="G18" s="56"/>
    </row>
    <row r="19" spans="1:7" ht="47.25">
      <c r="A19" s="20" t="s">
        <v>87</v>
      </c>
      <c r="B19" s="23" t="s">
        <v>88</v>
      </c>
      <c r="C19" s="13">
        <v>0</v>
      </c>
      <c r="D19" s="13">
        <v>0</v>
      </c>
      <c r="E19" s="13">
        <v>-6.2</v>
      </c>
      <c r="F19" s="13"/>
      <c r="G19" s="56"/>
    </row>
    <row r="20" spans="1:7" ht="47.25">
      <c r="A20" s="20" t="s">
        <v>89</v>
      </c>
      <c r="B20" s="23" t="s">
        <v>90</v>
      </c>
      <c r="C20" s="13">
        <v>32692</v>
      </c>
      <c r="D20" s="13">
        <v>42006</v>
      </c>
      <c r="E20" s="13">
        <v>42554.8</v>
      </c>
      <c r="F20" s="13">
        <f t="shared" si="0"/>
        <v>30.16884864798729</v>
      </c>
      <c r="G20" s="56"/>
    </row>
    <row r="21" spans="1:7" ht="63">
      <c r="A21" s="48" t="s">
        <v>188</v>
      </c>
      <c r="B21" s="49" t="s">
        <v>189</v>
      </c>
      <c r="C21" s="13">
        <v>0</v>
      </c>
      <c r="D21" s="13">
        <v>0</v>
      </c>
      <c r="E21" s="13">
        <v>3.8</v>
      </c>
      <c r="F21" s="13"/>
      <c r="G21" s="56"/>
    </row>
    <row r="22" spans="1:7" ht="31.5">
      <c r="A22" s="20" t="s">
        <v>161</v>
      </c>
      <c r="B22" s="23" t="s">
        <v>162</v>
      </c>
      <c r="C22" s="13">
        <v>0</v>
      </c>
      <c r="D22" s="13"/>
      <c r="E22" s="13">
        <v>9</v>
      </c>
      <c r="F22" s="13"/>
      <c r="G22" s="56"/>
    </row>
    <row r="23" spans="1:7" ht="31.5">
      <c r="A23" s="20" t="s">
        <v>91</v>
      </c>
      <c r="B23" s="23" t="s">
        <v>21</v>
      </c>
      <c r="C23" s="13">
        <v>9880</v>
      </c>
      <c r="D23" s="13">
        <v>9810</v>
      </c>
      <c r="E23" s="13">
        <v>10026.7</v>
      </c>
      <c r="F23" s="13">
        <f t="shared" si="0"/>
        <v>1.48481781376519</v>
      </c>
      <c r="G23" s="56"/>
    </row>
    <row r="24" spans="1:7" ht="47.25">
      <c r="A24" s="20" t="s">
        <v>92</v>
      </c>
      <c r="B24" s="23" t="s">
        <v>93</v>
      </c>
      <c r="C24" s="13">
        <v>0</v>
      </c>
      <c r="D24" s="13">
        <v>0</v>
      </c>
      <c r="E24" s="13">
        <v>7.6</v>
      </c>
      <c r="F24" s="13"/>
      <c r="G24" s="56"/>
    </row>
    <row r="25" spans="1:7" ht="63">
      <c r="A25" s="20" t="s">
        <v>94</v>
      </c>
      <c r="B25" s="23" t="s">
        <v>22</v>
      </c>
      <c r="C25" s="13">
        <v>60</v>
      </c>
      <c r="D25" s="13">
        <v>117</v>
      </c>
      <c r="E25" s="13">
        <v>117.7</v>
      </c>
      <c r="F25" s="13">
        <f t="shared" si="0"/>
        <v>96.16666666666666</v>
      </c>
      <c r="G25" s="56" t="s">
        <v>192</v>
      </c>
    </row>
    <row r="26" spans="1:7" ht="78.75">
      <c r="A26" s="20" t="s">
        <v>95</v>
      </c>
      <c r="B26" s="23" t="s">
        <v>96</v>
      </c>
      <c r="C26" s="13">
        <v>13874</v>
      </c>
      <c r="D26" s="13">
        <v>29000</v>
      </c>
      <c r="E26" s="13">
        <v>31540.4</v>
      </c>
      <c r="F26" s="13">
        <f t="shared" si="0"/>
        <v>127.33458267262506</v>
      </c>
      <c r="G26" s="56" t="s">
        <v>194</v>
      </c>
    </row>
    <row r="27" spans="1:7" s="2" customFormat="1" ht="15.75">
      <c r="A27" s="19" t="s">
        <v>23</v>
      </c>
      <c r="B27" s="22" t="s">
        <v>24</v>
      </c>
      <c r="C27" s="5">
        <f>SUM(C28:C30)</f>
        <v>154535</v>
      </c>
      <c r="D27" s="5">
        <f>SUM(D28:D30)</f>
        <v>129985.9</v>
      </c>
      <c r="E27" s="5">
        <f>SUM(E28:E30)</f>
        <v>131992.59999999998</v>
      </c>
      <c r="F27" s="5">
        <f t="shared" si="0"/>
        <v>-14.587245607791132</v>
      </c>
      <c r="G27" s="59"/>
    </row>
    <row r="28" spans="1:7" ht="141.75">
      <c r="A28" s="20" t="s">
        <v>97</v>
      </c>
      <c r="B28" s="23" t="s">
        <v>98</v>
      </c>
      <c r="C28" s="13">
        <v>88949</v>
      </c>
      <c r="D28" s="13">
        <v>74535.9</v>
      </c>
      <c r="E28" s="13">
        <v>75180.4</v>
      </c>
      <c r="F28" s="13">
        <f t="shared" si="0"/>
        <v>-15.479207186140371</v>
      </c>
      <c r="G28" s="56" t="s">
        <v>202</v>
      </c>
    </row>
    <row r="29" spans="1:7" ht="31.5">
      <c r="A29" s="20" t="s">
        <v>137</v>
      </c>
      <c r="B29" s="23" t="s">
        <v>138</v>
      </c>
      <c r="C29" s="13">
        <v>4081</v>
      </c>
      <c r="D29" s="13">
        <v>2945</v>
      </c>
      <c r="E29" s="13">
        <v>2948</v>
      </c>
      <c r="F29" s="13">
        <f t="shared" si="0"/>
        <v>-27.762803234501348</v>
      </c>
      <c r="G29" s="56" t="s">
        <v>195</v>
      </c>
    </row>
    <row r="30" spans="1:7" ht="63">
      <c r="A30" s="20" t="s">
        <v>25</v>
      </c>
      <c r="B30" s="23" t="s">
        <v>26</v>
      </c>
      <c r="C30" s="13">
        <v>61505</v>
      </c>
      <c r="D30" s="13">
        <v>52505</v>
      </c>
      <c r="E30" s="13">
        <v>53864.2</v>
      </c>
      <c r="F30" s="13">
        <f t="shared" si="0"/>
        <v>-12.423055036175924</v>
      </c>
      <c r="G30" s="56" t="s">
        <v>203</v>
      </c>
    </row>
    <row r="31" spans="1:7" s="2" customFormat="1" ht="31.5">
      <c r="A31" s="19" t="s">
        <v>111</v>
      </c>
      <c r="B31" s="22" t="s">
        <v>27</v>
      </c>
      <c r="C31" s="5">
        <f>SUM(C32)</f>
        <v>3500</v>
      </c>
      <c r="D31" s="5">
        <f>SUM(D32)</f>
        <v>0</v>
      </c>
      <c r="E31" s="5">
        <f>SUM(E32)</f>
        <v>-5.9</v>
      </c>
      <c r="F31" s="13">
        <f t="shared" si="0"/>
        <v>-100.16857142857143</v>
      </c>
      <c r="G31" s="59"/>
    </row>
    <row r="32" spans="1:7" ht="47.25">
      <c r="A32" s="20" t="s">
        <v>52</v>
      </c>
      <c r="B32" s="23" t="s">
        <v>48</v>
      </c>
      <c r="C32" s="13">
        <v>3500</v>
      </c>
      <c r="D32" s="13">
        <v>0</v>
      </c>
      <c r="E32" s="13">
        <v>-5.9</v>
      </c>
      <c r="F32" s="13">
        <f t="shared" si="0"/>
        <v>-100.16857142857143</v>
      </c>
      <c r="G32" s="56" t="s">
        <v>196</v>
      </c>
    </row>
    <row r="33" spans="1:7" s="2" customFormat="1" ht="15.75">
      <c r="A33" s="19" t="s">
        <v>99</v>
      </c>
      <c r="B33" s="22" t="s">
        <v>28</v>
      </c>
      <c r="C33" s="5">
        <f>SUM(C34:C36)</f>
        <v>13400</v>
      </c>
      <c r="D33" s="5">
        <f>SUM(D34:D36)</f>
        <v>14985</v>
      </c>
      <c r="E33" s="5">
        <f>SUM(E34:E36)</f>
        <v>15429.5</v>
      </c>
      <c r="F33" s="5">
        <f t="shared" si="0"/>
        <v>15.145522388059703</v>
      </c>
      <c r="G33" s="59"/>
    </row>
    <row r="34" spans="1:7" ht="47.25">
      <c r="A34" s="20" t="s">
        <v>58</v>
      </c>
      <c r="B34" s="23" t="s">
        <v>59</v>
      </c>
      <c r="C34" s="13">
        <v>12900</v>
      </c>
      <c r="D34" s="13">
        <v>14500</v>
      </c>
      <c r="E34" s="13">
        <v>14924.5</v>
      </c>
      <c r="F34" s="13">
        <f t="shared" si="0"/>
        <v>15.693798449612402</v>
      </c>
      <c r="G34" s="56"/>
    </row>
    <row r="35" spans="1:7" ht="31.5">
      <c r="A35" s="20" t="s">
        <v>60</v>
      </c>
      <c r="B35" s="23" t="s">
        <v>61</v>
      </c>
      <c r="C35" s="13">
        <v>200</v>
      </c>
      <c r="D35" s="13">
        <v>185</v>
      </c>
      <c r="E35" s="13">
        <v>185</v>
      </c>
      <c r="F35" s="13">
        <f t="shared" si="0"/>
        <v>-7.5</v>
      </c>
      <c r="G35" s="56"/>
    </row>
    <row r="36" spans="1:7" ht="94.5">
      <c r="A36" s="20" t="s">
        <v>142</v>
      </c>
      <c r="B36" s="24" t="s">
        <v>141</v>
      </c>
      <c r="C36" s="13">
        <v>300</v>
      </c>
      <c r="D36" s="13">
        <v>300</v>
      </c>
      <c r="E36" s="13">
        <v>320</v>
      </c>
      <c r="F36" s="13">
        <f t="shared" si="0"/>
        <v>6.666666666666671</v>
      </c>
      <c r="G36" s="56"/>
    </row>
    <row r="37" spans="1:7" ht="31.5" hidden="1">
      <c r="A37" s="19" t="s">
        <v>119</v>
      </c>
      <c r="B37" s="22" t="s">
        <v>116</v>
      </c>
      <c r="C37" s="5">
        <f>SUM(C38)</f>
        <v>0</v>
      </c>
      <c r="D37" s="5">
        <f>SUM(D38)</f>
        <v>0</v>
      </c>
      <c r="E37" s="5">
        <f>SUM(E38)</f>
        <v>0</v>
      </c>
      <c r="F37" s="13" t="e">
        <f t="shared" si="0"/>
        <v>#DIV/0!</v>
      </c>
      <c r="G37" s="56"/>
    </row>
    <row r="38" spans="1:7" ht="31.5" hidden="1">
      <c r="A38" s="20" t="s">
        <v>117</v>
      </c>
      <c r="B38" s="23" t="s">
        <v>118</v>
      </c>
      <c r="C38" s="13">
        <v>0</v>
      </c>
      <c r="D38" s="13">
        <v>0</v>
      </c>
      <c r="E38" s="13">
        <v>0</v>
      </c>
      <c r="F38" s="13" t="e">
        <f t="shared" si="0"/>
        <v>#DIV/0!</v>
      </c>
      <c r="G38" s="56"/>
    </row>
    <row r="39" spans="1:7" ht="31.5">
      <c r="A39" s="50" t="s">
        <v>119</v>
      </c>
      <c r="B39" s="51" t="s">
        <v>116</v>
      </c>
      <c r="C39" s="13">
        <v>0</v>
      </c>
      <c r="D39" s="5">
        <f>SUM(D40)</f>
        <v>0</v>
      </c>
      <c r="E39" s="5">
        <f>SUM(E40)</f>
        <v>-100.6</v>
      </c>
      <c r="F39" s="5"/>
      <c r="G39" s="56"/>
    </row>
    <row r="40" spans="1:7" ht="31.5">
      <c r="A40" s="48" t="s">
        <v>117</v>
      </c>
      <c r="B40" s="49" t="s">
        <v>118</v>
      </c>
      <c r="C40" s="13">
        <v>0</v>
      </c>
      <c r="D40" s="13">
        <v>0</v>
      </c>
      <c r="E40" s="13">
        <v>-100.6</v>
      </c>
      <c r="F40" s="13"/>
      <c r="G40" s="56"/>
    </row>
    <row r="41" spans="1:7" s="2" customFormat="1" ht="47.25">
      <c r="A41" s="19" t="s">
        <v>62</v>
      </c>
      <c r="B41" s="22" t="s">
        <v>29</v>
      </c>
      <c r="C41" s="5">
        <f>SUM(C42:C49)</f>
        <v>155000</v>
      </c>
      <c r="D41" s="5">
        <f>SUM(D42:D49)</f>
        <v>174553.8</v>
      </c>
      <c r="E41" s="5">
        <f>SUM(E42:E49)</f>
        <v>184070.19999999998</v>
      </c>
      <c r="F41" s="5">
        <f t="shared" si="0"/>
        <v>18.754967741935474</v>
      </c>
      <c r="G41" s="56" t="s">
        <v>197</v>
      </c>
    </row>
    <row r="42" spans="1:7" ht="78.75">
      <c r="A42" s="20" t="s">
        <v>30</v>
      </c>
      <c r="B42" s="23" t="s">
        <v>63</v>
      </c>
      <c r="C42" s="13">
        <v>116000</v>
      </c>
      <c r="D42" s="13">
        <v>113076</v>
      </c>
      <c r="E42" s="13">
        <v>114196.3</v>
      </c>
      <c r="F42" s="13">
        <f t="shared" si="0"/>
        <v>-1.554913793103438</v>
      </c>
      <c r="G42" s="56"/>
    </row>
    <row r="43" spans="1:7" ht="78.75">
      <c r="A43" s="20" t="s">
        <v>31</v>
      </c>
      <c r="B43" s="23" t="s">
        <v>32</v>
      </c>
      <c r="C43" s="13">
        <v>23500</v>
      </c>
      <c r="D43" s="13">
        <v>25503.8</v>
      </c>
      <c r="E43" s="13">
        <v>31942.3</v>
      </c>
      <c r="F43" s="13">
        <f t="shared" si="0"/>
        <v>35.92468085106381</v>
      </c>
      <c r="G43" s="56"/>
    </row>
    <row r="44" spans="1:7" ht="63">
      <c r="A44" s="48" t="s">
        <v>171</v>
      </c>
      <c r="B44" s="49" t="s">
        <v>172</v>
      </c>
      <c r="C44" s="13">
        <v>0</v>
      </c>
      <c r="D44" s="13">
        <v>174</v>
      </c>
      <c r="E44" s="13">
        <v>184.3</v>
      </c>
      <c r="F44" s="13"/>
      <c r="G44" s="56"/>
    </row>
    <row r="45" spans="1:7" ht="31.5">
      <c r="A45" s="20" t="s">
        <v>71</v>
      </c>
      <c r="B45" s="23" t="s">
        <v>72</v>
      </c>
      <c r="C45" s="13">
        <v>14000</v>
      </c>
      <c r="D45" s="13">
        <v>23918</v>
      </c>
      <c r="E45" s="13">
        <v>25351.9</v>
      </c>
      <c r="F45" s="13">
        <f t="shared" si="0"/>
        <v>81.08500000000001</v>
      </c>
      <c r="G45" s="56"/>
    </row>
    <row r="46" spans="1:7" ht="63">
      <c r="A46" s="20" t="s">
        <v>33</v>
      </c>
      <c r="B46" s="23" t="s">
        <v>34</v>
      </c>
      <c r="C46" s="13">
        <v>0</v>
      </c>
      <c r="D46" s="13">
        <v>491</v>
      </c>
      <c r="E46" s="13">
        <v>492.2</v>
      </c>
      <c r="F46" s="13"/>
      <c r="G46" s="56"/>
    </row>
    <row r="47" spans="1:7" ht="47.25">
      <c r="A47" s="20" t="s">
        <v>35</v>
      </c>
      <c r="B47" s="23" t="s">
        <v>36</v>
      </c>
      <c r="C47" s="13">
        <v>1000</v>
      </c>
      <c r="D47" s="13">
        <v>1000</v>
      </c>
      <c r="E47" s="13">
        <v>1071.9</v>
      </c>
      <c r="F47" s="13">
        <f t="shared" si="0"/>
        <v>7.190000000000012</v>
      </c>
      <c r="G47" s="56"/>
    </row>
    <row r="48" spans="1:7" ht="78.75">
      <c r="A48" s="20" t="s">
        <v>64</v>
      </c>
      <c r="B48" s="23" t="s">
        <v>65</v>
      </c>
      <c r="C48" s="13">
        <v>500</v>
      </c>
      <c r="D48" s="13">
        <v>7</v>
      </c>
      <c r="E48" s="13">
        <v>61</v>
      </c>
      <c r="F48" s="13">
        <f t="shared" si="0"/>
        <v>-87.8</v>
      </c>
      <c r="G48" s="56"/>
    </row>
    <row r="49" spans="1:7" ht="110.25">
      <c r="A49" s="20" t="s">
        <v>163</v>
      </c>
      <c r="B49" s="23" t="s">
        <v>164</v>
      </c>
      <c r="C49" s="13">
        <v>0</v>
      </c>
      <c r="D49" s="13">
        <v>10384</v>
      </c>
      <c r="E49" s="13">
        <v>10770.3</v>
      </c>
      <c r="F49" s="13"/>
      <c r="G49" s="56"/>
    </row>
    <row r="50" spans="1:7" s="2" customFormat="1" ht="31.5">
      <c r="A50" s="19" t="s">
        <v>100</v>
      </c>
      <c r="B50" s="22" t="s">
        <v>37</v>
      </c>
      <c r="C50" s="5">
        <f>SUM(C51:C53)</f>
        <v>2462</v>
      </c>
      <c r="D50" s="5">
        <f>SUM(D51:D53)</f>
        <v>2479</v>
      </c>
      <c r="E50" s="5">
        <f>SUM(E51:E54)</f>
        <v>2491.8</v>
      </c>
      <c r="F50" s="5">
        <f t="shared" si="0"/>
        <v>1.210398050365555</v>
      </c>
      <c r="G50" s="59"/>
    </row>
    <row r="51" spans="1:7" ht="31.5">
      <c r="A51" s="20" t="s">
        <v>101</v>
      </c>
      <c r="B51" s="23" t="s">
        <v>102</v>
      </c>
      <c r="C51" s="13">
        <v>259</v>
      </c>
      <c r="D51" s="13">
        <v>170</v>
      </c>
      <c r="E51" s="13">
        <v>174.4</v>
      </c>
      <c r="F51" s="13">
        <f t="shared" si="0"/>
        <v>-32.664092664092664</v>
      </c>
      <c r="G51" s="56"/>
    </row>
    <row r="52" spans="1:7" ht="15.75">
      <c r="A52" s="20" t="s">
        <v>159</v>
      </c>
      <c r="B52" s="23" t="s">
        <v>160</v>
      </c>
      <c r="C52" s="13">
        <v>36</v>
      </c>
      <c r="D52" s="13">
        <v>0</v>
      </c>
      <c r="E52" s="13">
        <v>0</v>
      </c>
      <c r="F52" s="13">
        <f t="shared" si="0"/>
        <v>-100</v>
      </c>
      <c r="G52" s="56"/>
    </row>
    <row r="53" spans="1:7" ht="15.75">
      <c r="A53" s="20" t="s">
        <v>103</v>
      </c>
      <c r="B53" s="23" t="s">
        <v>104</v>
      </c>
      <c r="C53" s="13">
        <v>2167</v>
      </c>
      <c r="D53" s="13">
        <v>2309</v>
      </c>
      <c r="E53" s="13">
        <v>2316.5</v>
      </c>
      <c r="F53" s="13">
        <f t="shared" si="0"/>
        <v>6.898938624826954</v>
      </c>
      <c r="G53" s="56"/>
    </row>
    <row r="54" spans="1:7" ht="47.25">
      <c r="A54" s="20" t="s">
        <v>155</v>
      </c>
      <c r="B54" s="23" t="s">
        <v>156</v>
      </c>
      <c r="C54" s="13">
        <v>0</v>
      </c>
      <c r="D54" s="13">
        <v>0</v>
      </c>
      <c r="E54" s="13">
        <v>0.9</v>
      </c>
      <c r="F54" s="13"/>
      <c r="G54" s="56"/>
    </row>
    <row r="55" spans="1:7" s="2" customFormat="1" ht="63">
      <c r="A55" s="19" t="s">
        <v>38</v>
      </c>
      <c r="B55" s="22" t="s">
        <v>66</v>
      </c>
      <c r="C55" s="5">
        <f>SUM(C56:C58)</f>
        <v>380</v>
      </c>
      <c r="D55" s="5">
        <f>SUM(D56:D58)</f>
        <v>1884</v>
      </c>
      <c r="E55" s="5">
        <f>SUM(E56:E58)</f>
        <v>2618.5</v>
      </c>
      <c r="F55" s="5">
        <f t="shared" si="0"/>
        <v>589.078947368421</v>
      </c>
      <c r="G55" s="56" t="s">
        <v>198</v>
      </c>
    </row>
    <row r="56" spans="1:7" ht="31.5">
      <c r="A56" s="20" t="s">
        <v>105</v>
      </c>
      <c r="B56" s="23" t="s">
        <v>106</v>
      </c>
      <c r="C56" s="13">
        <v>200</v>
      </c>
      <c r="D56" s="13">
        <v>312</v>
      </c>
      <c r="E56" s="13">
        <v>378.7</v>
      </c>
      <c r="F56" s="13">
        <f t="shared" si="0"/>
        <v>89.35</v>
      </c>
      <c r="G56" s="56"/>
    </row>
    <row r="57" spans="1:7" ht="47.25">
      <c r="A57" s="20" t="s">
        <v>165</v>
      </c>
      <c r="B57" s="23" t="s">
        <v>166</v>
      </c>
      <c r="C57" s="13">
        <v>0</v>
      </c>
      <c r="D57" s="13">
        <v>63</v>
      </c>
      <c r="E57" s="13">
        <v>84</v>
      </c>
      <c r="F57" s="13"/>
      <c r="G57" s="56"/>
    </row>
    <row r="58" spans="1:7" ht="31.5">
      <c r="A58" s="20" t="s">
        <v>107</v>
      </c>
      <c r="B58" s="23" t="s">
        <v>108</v>
      </c>
      <c r="C58" s="13">
        <v>180</v>
      </c>
      <c r="D58" s="13">
        <v>1509</v>
      </c>
      <c r="E58" s="13">
        <v>2155.8</v>
      </c>
      <c r="F58" s="13">
        <f t="shared" si="0"/>
        <v>1097.6666666666667</v>
      </c>
      <c r="G58" s="56"/>
    </row>
    <row r="59" spans="1:7" s="2" customFormat="1" ht="31.5">
      <c r="A59" s="19" t="s">
        <v>39</v>
      </c>
      <c r="B59" s="22" t="s">
        <v>40</v>
      </c>
      <c r="C59" s="5">
        <f>SUM(C60:C66)</f>
        <v>77000</v>
      </c>
      <c r="D59" s="5">
        <f>SUM(D60:D66)</f>
        <v>76925.2</v>
      </c>
      <c r="E59" s="5">
        <f>SUM(E60:E66)</f>
        <v>80210.9</v>
      </c>
      <c r="F59" s="5">
        <f t="shared" si="0"/>
        <v>4.1699999999999875</v>
      </c>
      <c r="G59" s="59"/>
    </row>
    <row r="60" spans="1:7" ht="78.75">
      <c r="A60" s="20" t="s">
        <v>53</v>
      </c>
      <c r="B60" s="23" t="s">
        <v>67</v>
      </c>
      <c r="C60" s="13">
        <v>25000</v>
      </c>
      <c r="D60" s="13">
        <v>23173</v>
      </c>
      <c r="E60" s="13">
        <v>25994.4</v>
      </c>
      <c r="F60" s="13">
        <f t="shared" si="0"/>
        <v>3.9776000000000096</v>
      </c>
      <c r="G60" s="56"/>
    </row>
    <row r="61" spans="1:7" ht="94.5">
      <c r="A61" s="20" t="s">
        <v>167</v>
      </c>
      <c r="B61" s="23" t="s">
        <v>168</v>
      </c>
      <c r="C61" s="13">
        <v>0</v>
      </c>
      <c r="D61" s="13">
        <v>27</v>
      </c>
      <c r="E61" s="13">
        <v>28.3</v>
      </c>
      <c r="F61" s="13"/>
      <c r="G61" s="56"/>
    </row>
    <row r="62" spans="1:7" ht="94.5">
      <c r="A62" s="48" t="s">
        <v>173</v>
      </c>
      <c r="B62" s="49" t="s">
        <v>174</v>
      </c>
      <c r="C62" s="13">
        <v>0</v>
      </c>
      <c r="D62" s="13">
        <v>656</v>
      </c>
      <c r="E62" s="13">
        <v>656.1</v>
      </c>
      <c r="F62" s="13"/>
      <c r="G62" s="56"/>
    </row>
    <row r="63" spans="1:7" ht="47.25">
      <c r="A63" s="20" t="s">
        <v>54</v>
      </c>
      <c r="B63" s="23" t="s">
        <v>55</v>
      </c>
      <c r="C63" s="13">
        <v>41000</v>
      </c>
      <c r="D63" s="13">
        <v>48875.2</v>
      </c>
      <c r="E63" s="13">
        <v>49133.5</v>
      </c>
      <c r="F63" s="13">
        <f t="shared" si="0"/>
        <v>19.837804878048786</v>
      </c>
      <c r="G63" s="56"/>
    </row>
    <row r="64" spans="1:7" ht="63">
      <c r="A64" s="20" t="s">
        <v>56</v>
      </c>
      <c r="B64" s="23" t="s">
        <v>68</v>
      </c>
      <c r="C64" s="13">
        <v>11000</v>
      </c>
      <c r="D64" s="13">
        <v>1431</v>
      </c>
      <c r="E64" s="13">
        <v>1572</v>
      </c>
      <c r="F64" s="13">
        <f t="shared" si="0"/>
        <v>-85.7090909090909</v>
      </c>
      <c r="G64" s="56"/>
    </row>
    <row r="65" spans="1:7" ht="94.5">
      <c r="A65" s="20" t="s">
        <v>115</v>
      </c>
      <c r="B65" s="24" t="s">
        <v>114</v>
      </c>
      <c r="C65" s="13">
        <v>0</v>
      </c>
      <c r="D65" s="13">
        <v>2416</v>
      </c>
      <c r="E65" s="13">
        <v>2478.9</v>
      </c>
      <c r="F65" s="13"/>
      <c r="G65" s="56"/>
    </row>
    <row r="66" spans="1:7" ht="63">
      <c r="A66" s="48" t="s">
        <v>175</v>
      </c>
      <c r="B66" s="49" t="s">
        <v>176</v>
      </c>
      <c r="C66" s="13">
        <v>0</v>
      </c>
      <c r="D66" s="13">
        <v>347</v>
      </c>
      <c r="E66" s="13">
        <v>347.7</v>
      </c>
      <c r="F66" s="13"/>
      <c r="G66" s="56"/>
    </row>
    <row r="67" spans="1:7" s="2" customFormat="1" ht="31.5">
      <c r="A67" s="19" t="s">
        <v>41</v>
      </c>
      <c r="B67" s="22" t="s">
        <v>42</v>
      </c>
      <c r="C67" s="5">
        <v>3367</v>
      </c>
      <c r="D67" s="5">
        <v>8174.1</v>
      </c>
      <c r="E67" s="5">
        <v>10427.4</v>
      </c>
      <c r="F67" s="5">
        <f t="shared" si="0"/>
        <v>209.69408969408966</v>
      </c>
      <c r="G67" s="56" t="s">
        <v>201</v>
      </c>
    </row>
    <row r="68" spans="1:7" s="2" customFormat="1" ht="15.75">
      <c r="A68" s="19" t="s">
        <v>43</v>
      </c>
      <c r="B68" s="22" t="s">
        <v>44</v>
      </c>
      <c r="C68" s="5">
        <f>SUM(C69:C70)</f>
        <v>7512</v>
      </c>
      <c r="D68" s="5">
        <f>SUM(D69:D70)</f>
        <v>1263.3</v>
      </c>
      <c r="E68" s="5">
        <f>SUM(E69:E70)</f>
        <v>1259.8</v>
      </c>
      <c r="F68" s="5">
        <f t="shared" si="0"/>
        <v>-83.22949946751864</v>
      </c>
      <c r="G68" s="59"/>
    </row>
    <row r="69" spans="1:7" ht="157.5">
      <c r="A69" s="20" t="s">
        <v>69</v>
      </c>
      <c r="B69" s="23" t="s">
        <v>70</v>
      </c>
      <c r="C69" s="13">
        <v>7512</v>
      </c>
      <c r="D69" s="13">
        <v>0</v>
      </c>
      <c r="E69" s="13">
        <v>-3.5</v>
      </c>
      <c r="F69" s="13">
        <f t="shared" si="0"/>
        <v>-100.04659211927583</v>
      </c>
      <c r="G69" s="56" t="s">
        <v>199</v>
      </c>
    </row>
    <row r="70" spans="1:7" ht="31.5">
      <c r="A70" s="48" t="s">
        <v>177</v>
      </c>
      <c r="B70" s="49" t="s">
        <v>178</v>
      </c>
      <c r="C70" s="13">
        <v>0</v>
      </c>
      <c r="D70" s="13">
        <v>1263.3</v>
      </c>
      <c r="E70" s="13">
        <v>1263.3</v>
      </c>
      <c r="F70" s="13"/>
      <c r="G70" s="60"/>
    </row>
    <row r="71" spans="1:7" ht="15.75">
      <c r="A71" s="10" t="s">
        <v>0</v>
      </c>
      <c r="B71" s="11" t="s">
        <v>12</v>
      </c>
      <c r="C71" s="5">
        <f>SUM(C72+C97+C98+C99)</f>
        <v>1522159</v>
      </c>
      <c r="D71" s="5">
        <f>SUM(D72+D97+D98+D99)</f>
        <v>1670078.5</v>
      </c>
      <c r="E71" s="5">
        <f>SUM(E72+E97+E98+E99)</f>
        <v>1627405.8</v>
      </c>
      <c r="F71" s="5">
        <f t="shared" si="0"/>
        <v>6.914310528663563</v>
      </c>
      <c r="G71" s="59"/>
    </row>
    <row r="72" spans="1:7" s="7" customFormat="1" ht="31.5">
      <c r="A72" s="12" t="s">
        <v>2</v>
      </c>
      <c r="B72" s="27" t="s">
        <v>1</v>
      </c>
      <c r="C72" s="13">
        <f>SUM(C73+C77+C87+C94)</f>
        <v>1522159</v>
      </c>
      <c r="D72" s="13">
        <f>SUM(D73+D77+D87+D94)</f>
        <v>1670058.5</v>
      </c>
      <c r="E72" s="37">
        <f>SUM(E73+E77+E87+E94)</f>
        <v>1635015</v>
      </c>
      <c r="F72" s="13">
        <f t="shared" si="0"/>
        <v>7.414205743289642</v>
      </c>
      <c r="G72" s="56"/>
    </row>
    <row r="73" spans="1:7" ht="31.5">
      <c r="A73" s="14" t="s">
        <v>120</v>
      </c>
      <c r="B73" s="26" t="s">
        <v>3</v>
      </c>
      <c r="C73" s="15">
        <f>SUM(C74+C75+C76)</f>
        <v>171416.2</v>
      </c>
      <c r="D73" s="15">
        <f>SUM(D74+D75+D76)</f>
        <v>205579.2</v>
      </c>
      <c r="E73" s="15">
        <f>SUM(E74+E75+E76)</f>
        <v>205579.2</v>
      </c>
      <c r="F73" s="13">
        <f aca="true" t="shared" si="1" ref="F73:F100">SUM(E73/C73)*100-100</f>
        <v>19.929854937864675</v>
      </c>
      <c r="G73" s="61"/>
    </row>
    <row r="74" spans="1:7" s="7" customFormat="1" ht="15.75">
      <c r="A74" s="12" t="s">
        <v>121</v>
      </c>
      <c r="B74" s="27" t="s">
        <v>109</v>
      </c>
      <c r="C74" s="13">
        <v>144139.5</v>
      </c>
      <c r="D74" s="36">
        <v>144139.5</v>
      </c>
      <c r="E74" s="37">
        <v>144139.5</v>
      </c>
      <c r="F74" s="13">
        <f t="shared" si="1"/>
        <v>0</v>
      </c>
      <c r="G74" s="56"/>
    </row>
    <row r="75" spans="1:7" s="7" customFormat="1" ht="63">
      <c r="A75" s="12" t="s">
        <v>122</v>
      </c>
      <c r="B75" s="27" t="s">
        <v>4</v>
      </c>
      <c r="C75" s="13">
        <v>27276.7</v>
      </c>
      <c r="D75" s="36">
        <v>57773</v>
      </c>
      <c r="E75" s="37">
        <v>57773</v>
      </c>
      <c r="F75" s="13">
        <f t="shared" si="1"/>
        <v>111.80348062632208</v>
      </c>
      <c r="G75" s="32" t="s">
        <v>204</v>
      </c>
    </row>
    <row r="76" spans="1:7" s="7" customFormat="1" ht="15.75">
      <c r="A76" s="45" t="s">
        <v>180</v>
      </c>
      <c r="B76" s="32" t="s">
        <v>181</v>
      </c>
      <c r="C76" s="13"/>
      <c r="D76" s="36">
        <v>3666.7</v>
      </c>
      <c r="E76" s="37">
        <v>3666.7</v>
      </c>
      <c r="F76" s="13"/>
      <c r="G76" s="56"/>
    </row>
    <row r="77" spans="1:7" ht="31.5">
      <c r="A77" s="14" t="s">
        <v>123</v>
      </c>
      <c r="B77" s="26" t="s">
        <v>5</v>
      </c>
      <c r="C77" s="15">
        <f>SUM(C78:C86)</f>
        <v>340695.3</v>
      </c>
      <c r="D77" s="15">
        <f>SUM(D78:D86)</f>
        <v>379572.4</v>
      </c>
      <c r="E77" s="35">
        <f>SUM(E78:E86)</f>
        <v>356368.4</v>
      </c>
      <c r="F77" s="13">
        <f t="shared" si="1"/>
        <v>4.600327624126322</v>
      </c>
      <c r="G77" s="61"/>
    </row>
    <row r="78" spans="1:7" ht="94.5">
      <c r="A78" s="12" t="s">
        <v>124</v>
      </c>
      <c r="B78" s="27" t="s">
        <v>110</v>
      </c>
      <c r="C78" s="36">
        <v>61987</v>
      </c>
      <c r="D78" s="13">
        <v>82831</v>
      </c>
      <c r="E78" s="37">
        <v>67507.5</v>
      </c>
      <c r="F78" s="13">
        <f t="shared" si="1"/>
        <v>8.905899624114738</v>
      </c>
      <c r="G78" s="56" t="s">
        <v>205</v>
      </c>
    </row>
    <row r="79" spans="1:7" ht="47.25">
      <c r="A79" s="45" t="s">
        <v>182</v>
      </c>
      <c r="B79" s="32" t="s">
        <v>183</v>
      </c>
      <c r="C79" s="36"/>
      <c r="D79" s="13">
        <v>2649</v>
      </c>
      <c r="E79" s="37">
        <v>2649</v>
      </c>
      <c r="F79" s="13"/>
      <c r="G79" s="56"/>
    </row>
    <row r="80" spans="1:7" ht="63">
      <c r="A80" s="12" t="s">
        <v>149</v>
      </c>
      <c r="B80" s="32" t="s">
        <v>150</v>
      </c>
      <c r="C80" s="36">
        <v>60202.9</v>
      </c>
      <c r="D80" s="13">
        <v>60202.9</v>
      </c>
      <c r="E80" s="37">
        <v>53552.2</v>
      </c>
      <c r="F80" s="13">
        <f t="shared" si="1"/>
        <v>-11.047142247300386</v>
      </c>
      <c r="G80" s="56" t="s">
        <v>206</v>
      </c>
    </row>
    <row r="81" spans="1:7" ht="63">
      <c r="A81" s="12" t="s">
        <v>157</v>
      </c>
      <c r="B81" s="32" t="s">
        <v>158</v>
      </c>
      <c r="C81" s="36">
        <v>1877.5</v>
      </c>
      <c r="D81" s="13">
        <v>1877.5</v>
      </c>
      <c r="E81" s="37">
        <v>1877.5</v>
      </c>
      <c r="F81" s="13">
        <f t="shared" si="1"/>
        <v>0</v>
      </c>
      <c r="G81" s="56"/>
    </row>
    <row r="82" spans="1:7" ht="31.5">
      <c r="A82" s="12" t="s">
        <v>139</v>
      </c>
      <c r="B82" s="27" t="s">
        <v>140</v>
      </c>
      <c r="C82" s="36">
        <v>18038.3</v>
      </c>
      <c r="D82" s="13">
        <v>18748.2</v>
      </c>
      <c r="E82" s="37">
        <v>18748.2</v>
      </c>
      <c r="F82" s="13">
        <f t="shared" si="1"/>
        <v>3.9355149875542708</v>
      </c>
      <c r="G82" s="56"/>
    </row>
    <row r="83" spans="1:7" ht="31.5">
      <c r="A83" s="45" t="s">
        <v>184</v>
      </c>
      <c r="B83" s="32" t="s">
        <v>185</v>
      </c>
      <c r="C83" s="47"/>
      <c r="D83" s="47">
        <v>619.6</v>
      </c>
      <c r="E83" s="47">
        <v>619.6</v>
      </c>
      <c r="F83" s="13"/>
      <c r="G83" s="56"/>
    </row>
    <row r="84" spans="1:7" ht="47.25">
      <c r="A84" s="12" t="s">
        <v>126</v>
      </c>
      <c r="B84" s="27" t="s">
        <v>127</v>
      </c>
      <c r="C84" s="36">
        <v>134695.6</v>
      </c>
      <c r="D84" s="13">
        <v>134695.5</v>
      </c>
      <c r="E84" s="37">
        <v>134695.5</v>
      </c>
      <c r="F84" s="13">
        <f t="shared" si="1"/>
        <v>-7.424147486290167E-05</v>
      </c>
      <c r="G84" s="56"/>
    </row>
    <row r="85" spans="1:7" ht="47.25">
      <c r="A85" s="12" t="s">
        <v>133</v>
      </c>
      <c r="B85" s="27" t="s">
        <v>134</v>
      </c>
      <c r="C85" s="36">
        <v>2556.4</v>
      </c>
      <c r="D85" s="13">
        <v>3055.2</v>
      </c>
      <c r="E85" s="37">
        <v>3055.2</v>
      </c>
      <c r="F85" s="13">
        <f t="shared" si="1"/>
        <v>19.51181348771709</v>
      </c>
      <c r="G85" s="56" t="s">
        <v>209</v>
      </c>
    </row>
    <row r="86" spans="1:7" s="7" customFormat="1" ht="173.25">
      <c r="A86" s="12" t="s">
        <v>125</v>
      </c>
      <c r="B86" s="27" t="s">
        <v>6</v>
      </c>
      <c r="C86" s="36">
        <v>61337.6</v>
      </c>
      <c r="D86" s="13">
        <v>74893.5</v>
      </c>
      <c r="E86" s="37">
        <v>73663.7</v>
      </c>
      <c r="F86" s="13">
        <f t="shared" si="1"/>
        <v>20.09550422579298</v>
      </c>
      <c r="G86" s="64" t="s">
        <v>210</v>
      </c>
    </row>
    <row r="87" spans="1:7" ht="31.5">
      <c r="A87" s="14" t="s">
        <v>128</v>
      </c>
      <c r="B87" s="26" t="s">
        <v>7</v>
      </c>
      <c r="C87" s="15">
        <f>SUM(C88:C93)</f>
        <v>967644</v>
      </c>
      <c r="D87" s="15">
        <f>SUM(D88:D93)</f>
        <v>1039923.4</v>
      </c>
      <c r="E87" s="35">
        <f>SUM(E88:E93)</f>
        <v>1030368.8999999999</v>
      </c>
      <c r="F87" s="13">
        <f t="shared" si="1"/>
        <v>6.48222900157495</v>
      </c>
      <c r="G87" s="61"/>
    </row>
    <row r="88" spans="1:7" ht="31.5">
      <c r="A88" s="12" t="s">
        <v>129</v>
      </c>
      <c r="B88" s="27" t="s">
        <v>9</v>
      </c>
      <c r="C88" s="36">
        <v>924143.9</v>
      </c>
      <c r="D88" s="13">
        <v>1000038.9</v>
      </c>
      <c r="E88" s="37">
        <v>993492.7</v>
      </c>
      <c r="F88" s="13">
        <f t="shared" si="1"/>
        <v>7.504112725301752</v>
      </c>
      <c r="G88" s="56"/>
    </row>
    <row r="89" spans="1:7" ht="78.75">
      <c r="A89" s="12" t="s">
        <v>130</v>
      </c>
      <c r="B89" s="27" t="s">
        <v>135</v>
      </c>
      <c r="C89" s="36">
        <v>32491.4</v>
      </c>
      <c r="D89" s="13">
        <v>30991.4</v>
      </c>
      <c r="E89" s="37">
        <v>28397.5</v>
      </c>
      <c r="F89" s="13">
        <f t="shared" si="1"/>
        <v>-12.599949525105117</v>
      </c>
      <c r="G89" s="56" t="s">
        <v>207</v>
      </c>
    </row>
    <row r="90" spans="1:7" ht="78.75">
      <c r="A90" s="12" t="s">
        <v>131</v>
      </c>
      <c r="B90" s="27" t="s">
        <v>73</v>
      </c>
      <c r="C90" s="36">
        <v>7691.1</v>
      </c>
      <c r="D90" s="13">
        <v>6275.1</v>
      </c>
      <c r="E90" s="37">
        <v>6275.1</v>
      </c>
      <c r="F90" s="13">
        <f t="shared" si="1"/>
        <v>-18.410890509810045</v>
      </c>
      <c r="G90" s="56" t="s">
        <v>208</v>
      </c>
    </row>
    <row r="91" spans="1:7" ht="63">
      <c r="A91" s="12" t="s">
        <v>143</v>
      </c>
      <c r="B91" s="27" t="s">
        <v>144</v>
      </c>
      <c r="C91" s="36">
        <v>61.9</v>
      </c>
      <c r="D91" s="13">
        <v>61.9</v>
      </c>
      <c r="E91" s="37"/>
      <c r="F91" s="13">
        <f t="shared" si="1"/>
        <v>-100</v>
      </c>
      <c r="G91" s="56" t="s">
        <v>207</v>
      </c>
    </row>
    <row r="92" spans="1:7" ht="47.25">
      <c r="A92" s="30" t="s">
        <v>136</v>
      </c>
      <c r="B92" s="27" t="s">
        <v>8</v>
      </c>
      <c r="C92" s="36">
        <v>1468.6</v>
      </c>
      <c r="D92" s="13">
        <v>708.9</v>
      </c>
      <c r="E92" s="37">
        <v>708.9</v>
      </c>
      <c r="F92" s="13">
        <f t="shared" si="1"/>
        <v>-51.729538335830036</v>
      </c>
      <c r="G92" s="56" t="s">
        <v>207</v>
      </c>
    </row>
    <row r="93" spans="1:7" ht="31.5">
      <c r="A93" s="30" t="s">
        <v>145</v>
      </c>
      <c r="B93" s="27" t="s">
        <v>146</v>
      </c>
      <c r="C93" s="13">
        <v>1787.1</v>
      </c>
      <c r="D93" s="13">
        <v>1847.2</v>
      </c>
      <c r="E93" s="37">
        <v>1494.7</v>
      </c>
      <c r="F93" s="13">
        <f t="shared" si="1"/>
        <v>-16.361703318225054</v>
      </c>
      <c r="G93" s="56" t="s">
        <v>207</v>
      </c>
    </row>
    <row r="94" spans="1:7" ht="15.75">
      <c r="A94" s="33" t="s">
        <v>151</v>
      </c>
      <c r="B94" s="34" t="s">
        <v>152</v>
      </c>
      <c r="C94" s="35">
        <f>SUM(C95:C96)</f>
        <v>42403.5</v>
      </c>
      <c r="D94" s="35">
        <f>SUM(D95:D96)</f>
        <v>44983.5</v>
      </c>
      <c r="E94" s="35">
        <f>SUM(E95:E96)</f>
        <v>42698.5</v>
      </c>
      <c r="F94" s="13">
        <f t="shared" si="1"/>
        <v>0.6956972891388773</v>
      </c>
      <c r="G94" s="61"/>
    </row>
    <row r="95" spans="1:7" ht="63">
      <c r="A95" s="30" t="s">
        <v>153</v>
      </c>
      <c r="B95" s="27" t="s">
        <v>154</v>
      </c>
      <c r="C95" s="13">
        <v>42403.5</v>
      </c>
      <c r="D95" s="36">
        <v>42403.5</v>
      </c>
      <c r="E95" s="37">
        <v>40118.5</v>
      </c>
      <c r="F95" s="13">
        <f t="shared" si="1"/>
        <v>-5.388706120956996</v>
      </c>
      <c r="G95" s="56"/>
    </row>
    <row r="96" spans="1:7" ht="31.5">
      <c r="A96" s="45" t="s">
        <v>169</v>
      </c>
      <c r="B96" s="46" t="s">
        <v>170</v>
      </c>
      <c r="C96" s="13"/>
      <c r="D96" s="36">
        <v>2580</v>
      </c>
      <c r="E96" s="37">
        <v>2580</v>
      </c>
      <c r="F96" s="13"/>
      <c r="G96" s="56"/>
    </row>
    <row r="97" spans="1:7" ht="15.75">
      <c r="A97" s="33" t="s">
        <v>186</v>
      </c>
      <c r="B97" s="32" t="s">
        <v>187</v>
      </c>
      <c r="C97" s="47"/>
      <c r="D97" s="47">
        <v>20</v>
      </c>
      <c r="E97" s="37"/>
      <c r="F97" s="13"/>
      <c r="G97" s="56"/>
    </row>
    <row r="98" spans="1:7" ht="63.75">
      <c r="A98" s="14" t="s">
        <v>49</v>
      </c>
      <c r="B98" s="14" t="s">
        <v>50</v>
      </c>
      <c r="C98" s="15"/>
      <c r="D98" s="38"/>
      <c r="E98" s="35">
        <v>281.7</v>
      </c>
      <c r="F98" s="13"/>
      <c r="G98" s="61"/>
    </row>
    <row r="99" spans="1:7" ht="38.25">
      <c r="A99" s="14" t="s">
        <v>11</v>
      </c>
      <c r="B99" s="14" t="s">
        <v>10</v>
      </c>
      <c r="C99" s="15"/>
      <c r="D99" s="38"/>
      <c r="E99" s="35">
        <v>-7890.9</v>
      </c>
      <c r="F99" s="13"/>
      <c r="G99" s="61"/>
    </row>
    <row r="100" spans="1:7" s="18" customFormat="1" ht="16.5">
      <c r="A100" s="16"/>
      <c r="B100" s="28" t="s">
        <v>45</v>
      </c>
      <c r="C100" s="17">
        <f>C71+C8</f>
        <v>2539355</v>
      </c>
      <c r="D100" s="17">
        <f>D71+D8</f>
        <v>2688537.8</v>
      </c>
      <c r="E100" s="43">
        <f>E71+E8</f>
        <v>2676419.4</v>
      </c>
      <c r="F100" s="5">
        <f t="shared" si="1"/>
        <v>5.397606872611348</v>
      </c>
      <c r="G100" s="62"/>
    </row>
  </sheetData>
  <sheetProtection/>
  <mergeCells count="3">
    <mergeCell ref="A3:G3"/>
    <mergeCell ref="A1:G1"/>
    <mergeCell ref="A2:G2"/>
  </mergeCells>
  <printOptions/>
  <pageMargins left="0.31496062992125984" right="0.1968503937007874" top="0.1968503937007874" bottom="0.1968503937007874" header="0.5118110236220472" footer="0.5118110236220472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г.Октябрьский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Бюджетная инспекция</dc:creator>
  <cp:keywords/>
  <dc:description/>
  <cp:lastModifiedBy>User</cp:lastModifiedBy>
  <cp:lastPrinted>2022-04-08T09:06:09Z</cp:lastPrinted>
  <dcterms:created xsi:type="dcterms:W3CDTF">2012-06-05T11:43:43Z</dcterms:created>
  <dcterms:modified xsi:type="dcterms:W3CDTF">2022-04-08T09:07:21Z</dcterms:modified>
  <cp:category/>
  <cp:version/>
  <cp:contentType/>
  <cp:contentStatus/>
</cp:coreProperties>
</file>